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5600" windowHeight="9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9" i="1" l="1"/>
  <c r="G44" i="1" s="1"/>
  <c r="Q42" i="1" l="1"/>
  <c r="R42" i="1" s="1"/>
  <c r="P32" i="1"/>
  <c r="G52" i="1"/>
  <c r="G60" i="1"/>
  <c r="P65" i="1" l="1"/>
  <c r="P66" i="1" s="1"/>
  <c r="Q46" i="1"/>
  <c r="R46" i="1" s="1"/>
  <c r="Q45" i="1"/>
  <c r="R45" i="1" s="1"/>
  <c r="Q44" i="1"/>
  <c r="R44" i="1" s="1"/>
  <c r="Q43" i="1"/>
  <c r="R43" i="1" s="1"/>
  <c r="Q13" i="1" l="1"/>
  <c r="E52" i="1"/>
  <c r="E34" i="1" l="1"/>
  <c r="E35" i="1" s="1"/>
  <c r="E36" i="1" s="1"/>
  <c r="E54" i="1" l="1"/>
  <c r="Q17" i="1" s="1"/>
  <c r="G15" i="1"/>
  <c r="G34" i="1" s="1"/>
  <c r="G35" i="1" l="1"/>
  <c r="G36" i="1" s="1"/>
  <c r="G54" i="1"/>
  <c r="Q18" i="1" s="1"/>
</calcChain>
</file>

<file path=xl/sharedStrings.xml><?xml version="1.0" encoding="utf-8"?>
<sst xmlns="http://schemas.openxmlformats.org/spreadsheetml/2006/main" count="109" uniqueCount="98">
  <si>
    <t>Beginning Fund Balance</t>
  </si>
  <si>
    <t>Revenue</t>
  </si>
  <si>
    <t>Expenditures</t>
  </si>
  <si>
    <t>Encumbrances</t>
  </si>
  <si>
    <t>a.</t>
  </si>
  <si>
    <t>b.</t>
  </si>
  <si>
    <t>c.</t>
  </si>
  <si>
    <t>Total Encumbrances</t>
  </si>
  <si>
    <t>Ending Unassigned Fund Balance</t>
  </si>
  <si>
    <t>Actual</t>
  </si>
  <si>
    <t>FY2012</t>
  </si>
  <si>
    <t>Board Approved use of Fund Balance</t>
  </si>
  <si>
    <t>Reserve Fund Balance for FY2013 Budget</t>
  </si>
  <si>
    <t>Financial Services Division</t>
  </si>
  <si>
    <t>FY2013</t>
  </si>
  <si>
    <t>Budget</t>
  </si>
  <si>
    <t>Estimates</t>
  </si>
  <si>
    <t>Notes:</t>
  </si>
  <si>
    <t>Total</t>
  </si>
  <si>
    <t>X .01</t>
  </si>
  <si>
    <t>Budget Estimates</t>
  </si>
  <si>
    <t>A.</t>
  </si>
  <si>
    <t>B.</t>
  </si>
  <si>
    <t>Revenue Millage Option</t>
  </si>
  <si>
    <t>June 30, 2012 Unaudited Reserve Estimate</t>
  </si>
  <si>
    <t>C.</t>
  </si>
  <si>
    <t>Current Millage</t>
  </si>
  <si>
    <t>State of GA Legal Millage Cap</t>
  </si>
  <si>
    <t>Difference</t>
  </si>
  <si>
    <t>Value of 1.1 Mills</t>
  </si>
  <si>
    <t>The Property Digest growth rate is unknown. For every 1%, our estimate is off, the</t>
  </si>
  <si>
    <t>Car Tag Revenue - The State has approved in law a new procedure for collecting</t>
  </si>
  <si>
    <t>Car Tag Revenue. We do know that beginning in March, 2013, all new and used car</t>
  </si>
  <si>
    <t>sales will include a 6.5% fee in lieu of the annual birthday car tag collection. It is</t>
  </si>
  <si>
    <t>The impact of being off by 1% in revenue and expenditure estimates is approximately</t>
  </si>
  <si>
    <t>$17 million (see below).</t>
  </si>
  <si>
    <t>Projected June 30, 2013 Unaudited Reserve Estimate</t>
  </si>
  <si>
    <t>Unassigned Fund Balance</t>
  </si>
  <si>
    <t>Total Expenditures divided by 12 =</t>
  </si>
  <si>
    <t>Reserve Fund Balance Available for FY2014 Budget</t>
  </si>
  <si>
    <t>in excess of one month reserve if the Board approves</t>
  </si>
  <si>
    <t>the use of fund balance in the FY2014 Budget.</t>
  </si>
  <si>
    <t>Property Value Digest Growth</t>
  </si>
  <si>
    <t>Net Digest</t>
  </si>
  <si>
    <t>Decrease</t>
  </si>
  <si>
    <t>%Dec</t>
  </si>
  <si>
    <t>Calculation</t>
  </si>
  <si>
    <t>Total Fund Balance Subtotal not including Encumbrances</t>
  </si>
  <si>
    <t>Change in Total Fund Balance</t>
  </si>
  <si>
    <t>% Change in Total Fund Balance</t>
  </si>
  <si>
    <t xml:space="preserve">FY2013 Austerity Cuts are $72,171,373. </t>
  </si>
  <si>
    <t>The State of Georgia has enacted midyear cuts in 4 of the last 10 years.</t>
  </si>
  <si>
    <t>The district needs to discuss this issue and be aware of this possibility.</t>
  </si>
  <si>
    <t>Note: The district will begin discussions with the Cobb County Tax Assessor to get</t>
  </si>
  <si>
    <t>the status of current year tax collections and the status of next year's digest growth</t>
  </si>
  <si>
    <t>estimates.</t>
  </si>
  <si>
    <t>unknown if this change will be revenue neutral for the school district in the current</t>
  </si>
  <si>
    <t>Column A</t>
  </si>
  <si>
    <t>Column B</t>
  </si>
  <si>
    <t xml:space="preserve">Figure per </t>
  </si>
  <si>
    <t>CAFR (FY2012)</t>
  </si>
  <si>
    <t>FY2014</t>
  </si>
  <si>
    <t>d.</t>
  </si>
  <si>
    <t>One Month Fund Balance Reserve Calculation: (Based on Budget Numbers)</t>
  </si>
  <si>
    <t>FY2014 Budget Considerations</t>
  </si>
  <si>
    <t>Cobb County Schools General Fund Financial Safety Net</t>
  </si>
  <si>
    <t>Potential FY2014 Midyear State of Georgia Austerity Budget Cuts</t>
  </si>
  <si>
    <t>State of Georgia Austerity Budget Cuts</t>
  </si>
  <si>
    <t>FY2014 Austerity Cuts are $65,900,761</t>
  </si>
  <si>
    <t>Revenue Appropriations</t>
  </si>
  <si>
    <t>Expenditure Appropriations</t>
  </si>
  <si>
    <t>district could lose $3-4 Million. The following is a history of digest growth since 2008:</t>
  </si>
  <si>
    <t>Reserve for Prior Year PO's</t>
  </si>
  <si>
    <t>YE Closing</t>
  </si>
  <si>
    <t>Utilize $45,229,379 in Fund Balance (Already Included in Original Budget)</t>
  </si>
  <si>
    <t>Detailed Listing of Fund Balance Usage</t>
  </si>
  <si>
    <t>Inventory</t>
  </si>
  <si>
    <t>Prepaids</t>
  </si>
  <si>
    <t>In FY2014, actual revenue and actual expenditures may increase or decrease fund balance.</t>
  </si>
  <si>
    <t>FY2014 Budgeted Revenue</t>
  </si>
  <si>
    <t>FY2014 Budget Expenditures</t>
  </si>
  <si>
    <t>Board Approved FY2014 Budget Modification in July</t>
  </si>
  <si>
    <t>Board Approved funding for Project 2400 in July</t>
  </si>
  <si>
    <t>Board Approved additional teacher funding for Class-sizes in August</t>
  </si>
  <si>
    <t>Board Approved Fund Balance Usage to Balance FY2014 Budget</t>
  </si>
  <si>
    <t>FY2014 Original Expenditure Budget</t>
  </si>
  <si>
    <t>October 9, 2013</t>
  </si>
  <si>
    <t>(Note: This Budget development methodology is Unsustainable)</t>
  </si>
  <si>
    <t xml:space="preserve">FY2014 Original Board Approved Budget is a Deficit Budget: </t>
  </si>
  <si>
    <t>FY2014 Original Budget</t>
  </si>
  <si>
    <t>Digest Year</t>
  </si>
  <si>
    <t>Fiscal Year</t>
  </si>
  <si>
    <t>FY2011</t>
  </si>
  <si>
    <t>FY2010</t>
  </si>
  <si>
    <t>FY2009</t>
  </si>
  <si>
    <t>General Fund Proforma Financial Statement -  As of June 30, 2013 (Unaudited Estimate)</t>
  </si>
  <si>
    <t xml:space="preserve">fiscal year. The current FY2014 Budget for Car Tag revenue is $35 million. </t>
  </si>
  <si>
    <t>Cumulative Austerity Cuts since FY2003 are $491,128,125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</si>
</sst>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0_);\(0.00\)"/>
    <numFmt numFmtId="165" formatCode="0_);\(0\)"/>
  </numFmts>
  <fonts count="7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5" fontId="0" fillId="0" borderId="0" xfId="0" applyNumberFormat="1"/>
    <xf numFmtId="5" fontId="0" fillId="0" borderId="0" xfId="0" applyNumberFormat="1" applyAlignment="1">
      <alignment horizontal="right"/>
    </xf>
    <xf numFmtId="5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quotePrefix="1"/>
    <xf numFmtId="5" fontId="2" fillId="0" borderId="0" xfId="0" applyNumberFormat="1" applyFont="1" applyAlignment="1">
      <alignment horizontal="right"/>
    </xf>
    <xf numFmtId="5" fontId="2" fillId="0" borderId="0" xfId="0" applyNumberFormat="1" applyFont="1"/>
    <xf numFmtId="0" fontId="2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3" fillId="2" borderId="0" xfId="0" applyFont="1" applyFill="1"/>
    <xf numFmtId="5" fontId="0" fillId="3" borderId="0" xfId="0" applyNumberFormat="1" applyFill="1" applyAlignment="1">
      <alignment horizontal="right"/>
    </xf>
    <xf numFmtId="5" fontId="0" fillId="3" borderId="0" xfId="0" applyNumberFormat="1" applyFill="1"/>
    <xf numFmtId="0" fontId="0" fillId="3" borderId="0" xfId="0" applyFill="1"/>
    <xf numFmtId="5" fontId="1" fillId="3" borderId="0" xfId="0" applyNumberFormat="1" applyFont="1" applyFill="1" applyAlignment="1">
      <alignment horizontal="right"/>
    </xf>
    <xf numFmtId="5" fontId="2" fillId="3" borderId="0" xfId="0" applyNumberFormat="1" applyFont="1" applyFill="1" applyAlignment="1">
      <alignment horizontal="right"/>
    </xf>
    <xf numFmtId="0" fontId="0" fillId="4" borderId="0" xfId="0" applyFill="1"/>
    <xf numFmtId="5" fontId="0" fillId="4" borderId="0" xfId="0" applyNumberFormat="1" applyFill="1" applyAlignment="1">
      <alignment horizontal="right"/>
    </xf>
    <xf numFmtId="5" fontId="0" fillId="4" borderId="0" xfId="0" applyNumberFormat="1" applyFill="1"/>
    <xf numFmtId="5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0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left"/>
    </xf>
    <xf numFmtId="10" fontId="0" fillId="0" borderId="0" xfId="0" applyNumberFormat="1" applyFont="1" applyAlignment="1">
      <alignment horizontal="right"/>
    </xf>
    <xf numFmtId="10" fontId="0" fillId="4" borderId="0" xfId="0" applyNumberFormat="1" applyFill="1" applyAlignment="1">
      <alignment horizontal="right"/>
    </xf>
    <xf numFmtId="10" fontId="0" fillId="4" borderId="0" xfId="0" applyNumberFormat="1" applyFill="1"/>
    <xf numFmtId="0" fontId="0" fillId="0" borderId="0" xfId="0" applyFill="1"/>
    <xf numFmtId="5" fontId="0" fillId="0" borderId="0" xfId="0" applyNumberFormat="1" applyFill="1"/>
    <xf numFmtId="5" fontId="1" fillId="0" borderId="0" xfId="0" applyNumberFormat="1" applyFont="1" applyFill="1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  <xf numFmtId="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/>
    <xf numFmtId="0" fontId="3" fillId="2" borderId="3" xfId="0" applyFont="1" applyFill="1" applyBorder="1"/>
    <xf numFmtId="5" fontId="0" fillId="2" borderId="3" xfId="0" applyNumberFormat="1" applyFill="1" applyBorder="1" applyAlignment="1">
      <alignment horizontal="right"/>
    </xf>
    <xf numFmtId="5" fontId="0" fillId="2" borderId="3" xfId="0" applyNumberFormat="1" applyFill="1" applyBorder="1"/>
    <xf numFmtId="0" fontId="0" fillId="2" borderId="4" xfId="0" applyFill="1" applyBorder="1"/>
    <xf numFmtId="0" fontId="0" fillId="0" borderId="0" xfId="0" applyFill="1" applyBorder="1" applyAlignment="1">
      <alignment horizontal="center"/>
    </xf>
    <xf numFmtId="5" fontId="0" fillId="0" borderId="0" xfId="0" applyNumberFormat="1" applyFill="1" applyAlignment="1">
      <alignment horizontal="right"/>
    </xf>
    <xf numFmtId="5" fontId="2" fillId="0" borderId="0" xfId="0" applyNumberFormat="1" applyFont="1" applyFill="1" applyAlignment="1">
      <alignment horizontal="right"/>
    </xf>
    <xf numFmtId="10" fontId="0" fillId="0" borderId="0" xfId="0" applyNumberFormat="1" applyFill="1" applyAlignment="1">
      <alignment horizontal="right"/>
    </xf>
    <xf numFmtId="5" fontId="1" fillId="0" borderId="0" xfId="0" applyNumberFormat="1" applyFont="1"/>
    <xf numFmtId="5" fontId="0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5" fontId="0" fillId="0" borderId="0" xfId="0" applyNumberFormat="1" applyFill="1" applyBorder="1" applyAlignment="1">
      <alignment horizontal="right"/>
    </xf>
    <xf numFmtId="5" fontId="1" fillId="0" borderId="0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3" fillId="0" borderId="0" xfId="0" applyFont="1" applyFill="1"/>
    <xf numFmtId="0" fontId="0" fillId="2" borderId="5" xfId="0" applyFill="1" applyBorder="1"/>
    <xf numFmtId="0" fontId="3" fillId="2" borderId="6" xfId="0" applyFont="1" applyFill="1" applyBorder="1"/>
    <xf numFmtId="5" fontId="0" fillId="2" borderId="6" xfId="0" applyNumberFormat="1" applyFill="1" applyBorder="1" applyAlignment="1">
      <alignment horizontal="right"/>
    </xf>
    <xf numFmtId="5" fontId="0" fillId="2" borderId="6" xfId="0" applyNumberFormat="1" applyFill="1" applyBorder="1"/>
    <xf numFmtId="0" fontId="0" fillId="2" borderId="7" xfId="0" applyFill="1" applyBorder="1"/>
    <xf numFmtId="0" fontId="5" fillId="2" borderId="6" xfId="0" applyFont="1" applyFill="1" applyBorder="1"/>
    <xf numFmtId="0" fontId="6" fillId="2" borderId="3" xfId="0" applyFont="1" applyFill="1" applyBorder="1"/>
    <xf numFmtId="0" fontId="4" fillId="0" borderId="0" xfId="0" applyFont="1"/>
    <xf numFmtId="0" fontId="4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2</xdr:col>
      <xdr:colOff>2418806</xdr:colOff>
      <xdr:row>3</xdr:row>
      <xdr:rowOff>142875</xdr:rowOff>
    </xdr:to>
    <xdr:pic>
      <xdr:nvPicPr>
        <xdr:cNvPr id="2" name="Picture 1" descr="http://www.cobbk12.org/centraloffice/communications/identityguide/ccsd_wdmk_rgb1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285695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11"/>
  <sheetViews>
    <sheetView tabSelected="1" zoomScale="75" zoomScaleNormal="75" workbookViewId="0"/>
  </sheetViews>
  <sheetFormatPr defaultRowHeight="15" x14ac:dyDescent="0.25"/>
  <cols>
    <col min="1" max="1" width="5.5703125" customWidth="1"/>
    <col min="2" max="2" width="2.7109375" customWidth="1"/>
    <col min="3" max="3" width="53.5703125" customWidth="1"/>
    <col min="4" max="4" width="3.5703125" style="1" customWidth="1"/>
    <col min="5" max="5" width="15.7109375" style="1" customWidth="1"/>
    <col min="6" max="6" width="4.42578125" customWidth="1"/>
    <col min="7" max="7" width="15.7109375" customWidth="1"/>
    <col min="8" max="8" width="3.7109375" style="28" customWidth="1"/>
    <col min="9" max="9" width="15.7109375" customWidth="1"/>
    <col min="11" max="11" width="4.28515625" customWidth="1"/>
    <col min="15" max="15" width="14.5703125" bestFit="1" customWidth="1"/>
    <col min="16" max="16" width="17.42578125" bestFit="1" customWidth="1"/>
    <col min="17" max="17" width="16.85546875" bestFit="1" customWidth="1"/>
    <col min="18" max="18" width="9.7109375" bestFit="1" customWidth="1"/>
  </cols>
  <sheetData>
    <row r="2" spans="1:17" x14ac:dyDescent="0.25">
      <c r="D2" s="60" t="s">
        <v>13</v>
      </c>
    </row>
    <row r="3" spans="1:17" x14ac:dyDescent="0.25">
      <c r="D3" s="60" t="s">
        <v>95</v>
      </c>
    </row>
    <row r="4" spans="1:17" x14ac:dyDescent="0.25">
      <c r="D4" s="61" t="s">
        <v>86</v>
      </c>
    </row>
    <row r="5" spans="1:17" x14ac:dyDescent="0.25">
      <c r="D5" s="5"/>
    </row>
    <row r="6" spans="1:17" x14ac:dyDescent="0.25">
      <c r="D6" s="5"/>
      <c r="G6" s="1"/>
      <c r="H6" s="29"/>
      <c r="I6" s="1"/>
    </row>
    <row r="7" spans="1:17" x14ac:dyDescent="0.25">
      <c r="E7" s="33" t="s">
        <v>57</v>
      </c>
      <c r="F7" s="32"/>
      <c r="G7" s="34" t="s">
        <v>58</v>
      </c>
      <c r="H7" s="40"/>
      <c r="I7" s="46"/>
    </row>
    <row r="8" spans="1:17" ht="21" x14ac:dyDescent="0.35">
      <c r="A8" s="11" t="s">
        <v>21</v>
      </c>
      <c r="B8" s="12" t="s">
        <v>20</v>
      </c>
      <c r="C8" s="12"/>
      <c r="I8" s="47"/>
      <c r="K8" s="35" t="s">
        <v>22</v>
      </c>
      <c r="L8" s="59" t="s">
        <v>65</v>
      </c>
      <c r="M8" s="36"/>
      <c r="N8" s="37"/>
      <c r="O8" s="38"/>
      <c r="P8" s="38"/>
      <c r="Q8" s="39"/>
    </row>
    <row r="9" spans="1:17" x14ac:dyDescent="0.25">
      <c r="E9" s="2" t="s">
        <v>10</v>
      </c>
      <c r="G9" s="13" t="s">
        <v>14</v>
      </c>
      <c r="H9" s="41"/>
      <c r="I9" s="48"/>
      <c r="N9" s="2"/>
      <c r="O9" s="1"/>
      <c r="P9" s="1"/>
    </row>
    <row r="10" spans="1:17" x14ac:dyDescent="0.25">
      <c r="E10" s="3" t="s">
        <v>9</v>
      </c>
      <c r="G10" s="16" t="s">
        <v>15</v>
      </c>
      <c r="H10" s="30"/>
      <c r="I10" s="49"/>
      <c r="L10" s="4" t="s">
        <v>23</v>
      </c>
      <c r="M10" s="4"/>
      <c r="N10" s="2"/>
      <c r="O10" s="1"/>
      <c r="P10" s="1"/>
    </row>
    <row r="11" spans="1:17" x14ac:dyDescent="0.25">
      <c r="D11" s="7"/>
      <c r="E11" s="6" t="s">
        <v>59</v>
      </c>
      <c r="F11" s="8"/>
      <c r="G11" s="17" t="s">
        <v>73</v>
      </c>
      <c r="H11" s="42"/>
      <c r="I11" s="50"/>
      <c r="M11" t="s">
        <v>26</v>
      </c>
      <c r="Q11" s="9">
        <v>18.899999999999999</v>
      </c>
    </row>
    <row r="12" spans="1:17" x14ac:dyDescent="0.25">
      <c r="D12" s="7"/>
      <c r="E12" s="6" t="s">
        <v>60</v>
      </c>
      <c r="F12" s="8"/>
      <c r="G12" s="17" t="s">
        <v>16</v>
      </c>
      <c r="H12" s="42"/>
      <c r="I12" s="50"/>
      <c r="M12" t="s">
        <v>27</v>
      </c>
      <c r="Q12" s="9">
        <v>20</v>
      </c>
    </row>
    <row r="13" spans="1:17" x14ac:dyDescent="0.25">
      <c r="E13" s="2"/>
      <c r="G13" s="13"/>
      <c r="H13" s="41"/>
      <c r="I13" s="48"/>
      <c r="M13" t="s">
        <v>28</v>
      </c>
      <c r="Q13" s="9">
        <f>+Q12-Q11</f>
        <v>1.1000000000000014</v>
      </c>
    </row>
    <row r="14" spans="1:17" x14ac:dyDescent="0.25">
      <c r="E14" s="2"/>
      <c r="G14" s="13"/>
      <c r="H14" s="41"/>
      <c r="I14" s="48"/>
      <c r="M14" t="s">
        <v>29</v>
      </c>
      <c r="Q14" s="2">
        <v>20000000</v>
      </c>
    </row>
    <row r="15" spans="1:17" x14ac:dyDescent="0.25">
      <c r="A15" t="s">
        <v>0</v>
      </c>
      <c r="E15" s="13">
        <v>146443000</v>
      </c>
      <c r="G15" s="13">
        <f>+E34</f>
        <v>133386000</v>
      </c>
      <c r="H15" s="41"/>
      <c r="I15" s="48"/>
      <c r="Q15" s="2"/>
    </row>
    <row r="16" spans="1:17" x14ac:dyDescent="0.25">
      <c r="E16" s="2"/>
      <c r="G16" s="13"/>
      <c r="H16" s="41"/>
      <c r="I16" s="48"/>
      <c r="L16" s="4" t="s">
        <v>37</v>
      </c>
      <c r="M16" s="4"/>
      <c r="Q16" s="2"/>
    </row>
    <row r="17" spans="1:17" x14ac:dyDescent="0.25">
      <c r="A17" t="s">
        <v>1</v>
      </c>
      <c r="E17" s="2">
        <v>826860000</v>
      </c>
      <c r="G17" s="13">
        <v>835497631</v>
      </c>
      <c r="H17" s="41"/>
      <c r="I17" s="48"/>
      <c r="L17" t="s">
        <v>24</v>
      </c>
      <c r="Q17" s="2">
        <f>+E54</f>
        <v>98637000</v>
      </c>
    </row>
    <row r="18" spans="1:17" x14ac:dyDescent="0.25">
      <c r="E18" s="2"/>
      <c r="G18" s="13"/>
      <c r="H18" s="41"/>
      <c r="I18" s="48"/>
      <c r="L18" t="s">
        <v>36</v>
      </c>
      <c r="N18" s="2"/>
      <c r="O18" s="1"/>
      <c r="Q18" s="1">
        <f>+G54</f>
        <v>74781809</v>
      </c>
    </row>
    <row r="19" spans="1:17" x14ac:dyDescent="0.25">
      <c r="A19" t="s">
        <v>2</v>
      </c>
      <c r="E19" s="2">
        <v>839917000</v>
      </c>
      <c r="G19" s="13">
        <v>834364292</v>
      </c>
      <c r="H19" s="41"/>
      <c r="I19" s="48"/>
      <c r="N19" s="2"/>
      <c r="O19" s="1"/>
      <c r="P19" s="1"/>
      <c r="Q19" s="1"/>
    </row>
    <row r="20" spans="1:17" x14ac:dyDescent="0.25">
      <c r="E20" s="2"/>
      <c r="G20" s="13"/>
      <c r="H20" s="41"/>
      <c r="I20" s="48"/>
      <c r="N20" s="2"/>
      <c r="O20" s="1"/>
      <c r="P20" s="1"/>
    </row>
    <row r="21" spans="1:17" ht="21" x14ac:dyDescent="0.35">
      <c r="E21" s="2"/>
      <c r="G21" s="13"/>
      <c r="H21" s="41"/>
      <c r="I21" s="48"/>
      <c r="K21" s="53" t="s">
        <v>25</v>
      </c>
      <c r="L21" s="58" t="s">
        <v>64</v>
      </c>
      <c r="M21" s="54"/>
      <c r="N21" s="55"/>
      <c r="O21" s="56"/>
      <c r="P21" s="56"/>
      <c r="Q21" s="57"/>
    </row>
    <row r="22" spans="1:17" ht="21" x14ac:dyDescent="0.35">
      <c r="A22" s="4" t="s">
        <v>11</v>
      </c>
      <c r="E22" s="2"/>
      <c r="G22" s="13"/>
      <c r="H22" s="41"/>
      <c r="I22" s="48"/>
      <c r="K22" s="28"/>
      <c r="L22" s="52"/>
      <c r="M22" s="52"/>
      <c r="N22" s="41"/>
      <c r="O22" s="29"/>
      <c r="P22" s="29"/>
      <c r="Q22" s="28"/>
    </row>
    <row r="23" spans="1:17" x14ac:dyDescent="0.25">
      <c r="B23" t="s">
        <v>4</v>
      </c>
      <c r="C23" t="s">
        <v>74</v>
      </c>
      <c r="E23" s="2"/>
      <c r="G23" s="13"/>
      <c r="H23" s="41"/>
      <c r="I23" s="48"/>
      <c r="L23" s="10">
        <v>1</v>
      </c>
      <c r="M23" s="4" t="s">
        <v>67</v>
      </c>
    </row>
    <row r="24" spans="1:17" x14ac:dyDescent="0.25">
      <c r="B24" t="s">
        <v>5</v>
      </c>
      <c r="C24" t="s">
        <v>81</v>
      </c>
      <c r="E24" s="2"/>
      <c r="G24" s="13"/>
      <c r="H24" s="41"/>
      <c r="I24" s="48"/>
      <c r="L24" s="10"/>
      <c r="M24" t="s">
        <v>50</v>
      </c>
      <c r="N24" s="2"/>
      <c r="O24" s="1"/>
      <c r="P24" s="1"/>
    </row>
    <row r="25" spans="1:17" x14ac:dyDescent="0.25">
      <c r="B25" t="s">
        <v>6</v>
      </c>
      <c r="C25" t="s">
        <v>82</v>
      </c>
      <c r="E25" s="2"/>
      <c r="G25" s="13"/>
      <c r="H25" s="41"/>
      <c r="I25" s="48"/>
      <c r="L25" s="10"/>
      <c r="M25" t="s">
        <v>68</v>
      </c>
      <c r="N25" s="2"/>
      <c r="O25" s="1"/>
      <c r="P25" s="1"/>
    </row>
    <row r="26" spans="1:17" x14ac:dyDescent="0.25">
      <c r="B26" t="s">
        <v>62</v>
      </c>
      <c r="C26" t="s">
        <v>83</v>
      </c>
      <c r="E26" s="2"/>
      <c r="G26" s="13"/>
      <c r="H26" s="41"/>
      <c r="I26" s="48"/>
      <c r="L26" s="10"/>
      <c r="M26" t="s">
        <v>97</v>
      </c>
      <c r="N26" s="2"/>
      <c r="O26" s="1"/>
      <c r="P26" s="1"/>
    </row>
    <row r="27" spans="1:17" x14ac:dyDescent="0.25">
      <c r="E27" s="2"/>
      <c r="G27" s="13"/>
      <c r="H27" s="41"/>
      <c r="I27" s="48"/>
    </row>
    <row r="28" spans="1:17" x14ac:dyDescent="0.25">
      <c r="E28" s="2"/>
      <c r="G28" s="13"/>
      <c r="H28" s="41"/>
      <c r="I28" s="48"/>
      <c r="L28" s="10">
        <v>2</v>
      </c>
      <c r="M28" t="s">
        <v>88</v>
      </c>
      <c r="N28" s="2"/>
      <c r="O28" s="1"/>
      <c r="P28" s="1"/>
    </row>
    <row r="29" spans="1:17" x14ac:dyDescent="0.25">
      <c r="E29" s="2"/>
      <c r="G29" s="13"/>
      <c r="H29" s="41"/>
      <c r="I29" s="48"/>
      <c r="L29" s="10"/>
      <c r="M29" s="8" t="s">
        <v>87</v>
      </c>
    </row>
    <row r="30" spans="1:17" x14ac:dyDescent="0.25">
      <c r="E30" s="2"/>
      <c r="G30" s="13"/>
      <c r="H30" s="41"/>
      <c r="I30" s="48"/>
      <c r="L30" s="10"/>
      <c r="M30" t="s">
        <v>69</v>
      </c>
      <c r="N30" s="2"/>
      <c r="O30" s="1"/>
      <c r="P30" s="1">
        <v>811061746</v>
      </c>
    </row>
    <row r="31" spans="1:17" x14ac:dyDescent="0.25">
      <c r="E31" s="2"/>
      <c r="G31" s="13"/>
      <c r="H31" s="41"/>
      <c r="I31" s="48"/>
      <c r="L31" s="10"/>
      <c r="M31" t="s">
        <v>70</v>
      </c>
      <c r="N31" s="2"/>
      <c r="O31" s="1"/>
      <c r="P31" s="44">
        <v>856291125</v>
      </c>
    </row>
    <row r="32" spans="1:17" x14ac:dyDescent="0.25">
      <c r="E32" s="2"/>
      <c r="G32" s="13"/>
      <c r="H32" s="41"/>
      <c r="I32" s="48"/>
      <c r="L32" s="10"/>
      <c r="N32" s="2"/>
      <c r="O32" s="1"/>
      <c r="P32" s="1">
        <f>+P30-P31</f>
        <v>-45229379</v>
      </c>
    </row>
    <row r="33" spans="1:18" x14ac:dyDescent="0.25">
      <c r="E33" s="2"/>
      <c r="G33" s="13"/>
      <c r="H33" s="41"/>
      <c r="I33" s="48"/>
      <c r="L33" s="10"/>
      <c r="M33" s="4"/>
      <c r="N33" s="2"/>
      <c r="O33" s="1"/>
      <c r="P33" s="1"/>
    </row>
    <row r="34" spans="1:18" x14ac:dyDescent="0.25">
      <c r="A34" s="28" t="s">
        <v>47</v>
      </c>
      <c r="B34" s="28"/>
      <c r="C34" s="28"/>
      <c r="D34" s="29"/>
      <c r="E34" s="13">
        <f>+E15+E17-E19-E21</f>
        <v>133386000</v>
      </c>
      <c r="F34" s="28"/>
      <c r="G34" s="13">
        <f>+G15+G17-G19-G22-G23-G24-G25</f>
        <v>134519339</v>
      </c>
      <c r="H34" s="41"/>
      <c r="I34" s="48"/>
      <c r="L34" s="10">
        <v>3</v>
      </c>
      <c r="M34" s="4" t="s">
        <v>66</v>
      </c>
      <c r="N34" s="2"/>
      <c r="O34" s="1"/>
      <c r="P34" s="1"/>
    </row>
    <row r="35" spans="1:18" x14ac:dyDescent="0.25">
      <c r="A35" s="18" t="s">
        <v>48</v>
      </c>
      <c r="B35" s="18"/>
      <c r="C35" s="18"/>
      <c r="D35" s="20"/>
      <c r="E35" s="19">
        <f>+E34-E15</f>
        <v>-13057000</v>
      </c>
      <c r="F35" s="18"/>
      <c r="G35" s="19">
        <f>+G34-E34</f>
        <v>1133339</v>
      </c>
      <c r="H35" s="41"/>
      <c r="I35" s="48"/>
      <c r="L35" s="10"/>
      <c r="M35" s="31" t="s">
        <v>51</v>
      </c>
      <c r="N35" s="2"/>
      <c r="O35" s="1"/>
      <c r="P35" s="1"/>
    </row>
    <row r="36" spans="1:18" x14ac:dyDescent="0.25">
      <c r="A36" s="18" t="s">
        <v>49</v>
      </c>
      <c r="B36" s="18"/>
      <c r="C36" s="18"/>
      <c r="D36" s="20"/>
      <c r="E36" s="26">
        <f>+E35/E15</f>
        <v>-8.9160970479981977E-2</v>
      </c>
      <c r="F36" s="27"/>
      <c r="G36" s="26">
        <f>+G35/E34</f>
        <v>8.4966863089079806E-3</v>
      </c>
      <c r="H36" s="43"/>
      <c r="I36" s="51"/>
      <c r="L36" s="10"/>
      <c r="M36" s="31" t="s">
        <v>52</v>
      </c>
      <c r="N36" s="2"/>
      <c r="O36" s="1"/>
      <c r="P36" s="1"/>
    </row>
    <row r="37" spans="1:18" x14ac:dyDescent="0.25">
      <c r="E37" s="2"/>
      <c r="G37" s="13"/>
      <c r="H37" s="41"/>
      <c r="I37" s="48"/>
      <c r="L37" s="10"/>
      <c r="N37" s="2"/>
      <c r="O37" s="1"/>
      <c r="P37" s="1"/>
    </row>
    <row r="38" spans="1:18" x14ac:dyDescent="0.25">
      <c r="E38" s="2"/>
      <c r="G38" s="13"/>
      <c r="H38" s="41"/>
      <c r="I38" s="48"/>
      <c r="L38" s="10">
        <v>4</v>
      </c>
      <c r="M38" s="4" t="s">
        <v>42</v>
      </c>
    </row>
    <row r="39" spans="1:18" x14ac:dyDescent="0.25">
      <c r="A39" s="4" t="s">
        <v>3</v>
      </c>
      <c r="E39" s="2"/>
      <c r="G39" s="13"/>
      <c r="H39" s="41"/>
      <c r="I39" s="48"/>
      <c r="M39" t="s">
        <v>30</v>
      </c>
      <c r="N39" s="2"/>
      <c r="O39" s="1"/>
      <c r="P39" s="1"/>
    </row>
    <row r="40" spans="1:18" x14ac:dyDescent="0.25">
      <c r="E40" s="2"/>
      <c r="G40" s="13"/>
      <c r="H40" s="41"/>
      <c r="I40" s="48"/>
      <c r="L40" s="10"/>
      <c r="M40" t="s">
        <v>71</v>
      </c>
      <c r="N40" s="2"/>
      <c r="O40" s="1"/>
      <c r="P40" s="1"/>
    </row>
    <row r="41" spans="1:18" x14ac:dyDescent="0.25">
      <c r="E41" s="2"/>
      <c r="G41" s="13"/>
      <c r="H41" s="41"/>
      <c r="I41" s="48"/>
      <c r="L41" s="10"/>
      <c r="M41" s="4" t="s">
        <v>91</v>
      </c>
      <c r="N41" s="2"/>
      <c r="O41" s="21" t="s">
        <v>90</v>
      </c>
      <c r="P41" s="3" t="s">
        <v>43</v>
      </c>
      <c r="Q41" s="22" t="s">
        <v>44</v>
      </c>
      <c r="R41" s="22" t="s">
        <v>45</v>
      </c>
    </row>
    <row r="42" spans="1:18" x14ac:dyDescent="0.25">
      <c r="A42" t="s">
        <v>4</v>
      </c>
      <c r="B42" t="s">
        <v>72</v>
      </c>
      <c r="E42" s="2">
        <v>6495000</v>
      </c>
      <c r="G42" s="13">
        <v>8736720</v>
      </c>
      <c r="H42" s="41"/>
      <c r="I42" s="48"/>
      <c r="L42" s="10"/>
      <c r="M42" t="s">
        <v>61</v>
      </c>
      <c r="N42" s="2"/>
      <c r="O42" s="24">
        <v>2013</v>
      </c>
      <c r="P42" s="45">
        <v>20476161097</v>
      </c>
      <c r="Q42" s="45">
        <f>+P42-P43</f>
        <v>-265089430</v>
      </c>
      <c r="R42" s="25">
        <f>+Q42/P43</f>
        <v>-1.2780783379233517E-2</v>
      </c>
    </row>
    <row r="43" spans="1:18" x14ac:dyDescent="0.25">
      <c r="A43" t="s">
        <v>5</v>
      </c>
      <c r="B43" t="s">
        <v>12</v>
      </c>
      <c r="E43" s="2">
        <v>28254000</v>
      </c>
      <c r="G43" s="13"/>
      <c r="H43" s="41"/>
      <c r="I43" s="48"/>
      <c r="L43" s="10"/>
      <c r="M43" t="s">
        <v>14</v>
      </c>
      <c r="O43" s="10">
        <v>2012</v>
      </c>
      <c r="P43" s="2">
        <v>20741250527</v>
      </c>
      <c r="Q43" s="1">
        <f>+P43-P44</f>
        <v>-514169080</v>
      </c>
      <c r="R43" s="23">
        <f>+Q43/P44</f>
        <v>-2.4190022568675609E-2</v>
      </c>
    </row>
    <row r="44" spans="1:18" x14ac:dyDescent="0.25">
      <c r="A44" t="s">
        <v>6</v>
      </c>
      <c r="B44" t="s">
        <v>39</v>
      </c>
      <c r="E44" s="2">
        <v>0</v>
      </c>
      <c r="G44" s="13">
        <f>+G69</f>
        <v>51000810</v>
      </c>
      <c r="H44" s="41"/>
      <c r="I44" s="48"/>
      <c r="M44" t="s">
        <v>10</v>
      </c>
      <c r="O44" s="10">
        <v>2011</v>
      </c>
      <c r="P44" s="2">
        <v>21255419607</v>
      </c>
      <c r="Q44" s="1">
        <f>+P44-P45</f>
        <v>-1275364432</v>
      </c>
      <c r="R44" s="23">
        <f>+Q44/P45</f>
        <v>-5.6605417272314572E-2</v>
      </c>
    </row>
    <row r="45" spans="1:18" x14ac:dyDescent="0.25">
      <c r="C45" t="s">
        <v>40</v>
      </c>
      <c r="E45" s="2"/>
      <c r="G45" s="13"/>
      <c r="H45" s="41"/>
      <c r="I45" s="48"/>
      <c r="M45" t="s">
        <v>92</v>
      </c>
      <c r="O45" s="10">
        <v>2010</v>
      </c>
      <c r="P45" s="2">
        <v>22530784039</v>
      </c>
      <c r="Q45" s="1">
        <f>+P45-P46</f>
        <v>-2339577299</v>
      </c>
      <c r="R45" s="23">
        <f>+Q45/P46</f>
        <v>-9.4070900989496511E-2</v>
      </c>
    </row>
    <row r="46" spans="1:18" x14ac:dyDescent="0.25">
      <c r="C46" t="s">
        <v>41</v>
      </c>
      <c r="E46" s="2"/>
      <c r="G46" s="13"/>
      <c r="H46" s="41"/>
      <c r="I46" s="48"/>
      <c r="M46" t="s">
        <v>93</v>
      </c>
      <c r="O46" s="10">
        <v>2009</v>
      </c>
      <c r="P46" s="2">
        <v>24870361338</v>
      </c>
      <c r="Q46" s="1">
        <f>+P46-P47</f>
        <v>-356210335</v>
      </c>
      <c r="R46" s="23">
        <f>+Q46/P47</f>
        <v>-1.4120441715877386E-2</v>
      </c>
    </row>
    <row r="47" spans="1:18" x14ac:dyDescent="0.25">
      <c r="E47" s="2"/>
      <c r="G47" s="13"/>
      <c r="H47" s="41"/>
      <c r="I47" s="48"/>
      <c r="M47" t="s">
        <v>94</v>
      </c>
      <c r="O47" s="10">
        <v>2008</v>
      </c>
      <c r="P47" s="2">
        <v>25226571673</v>
      </c>
      <c r="Q47" s="1"/>
    </row>
    <row r="48" spans="1:18" x14ac:dyDescent="0.25">
      <c r="E48" s="2"/>
      <c r="G48" s="13"/>
      <c r="H48" s="41"/>
      <c r="I48" s="48"/>
    </row>
    <row r="49" spans="1:17" x14ac:dyDescent="0.25">
      <c r="E49" s="2"/>
      <c r="G49" s="13"/>
      <c r="H49" s="41"/>
      <c r="I49" s="48"/>
      <c r="M49" t="s">
        <v>53</v>
      </c>
      <c r="Q49" s="1"/>
    </row>
    <row r="50" spans="1:17" x14ac:dyDescent="0.25">
      <c r="E50" s="2"/>
      <c r="G50" s="13"/>
      <c r="H50" s="41"/>
      <c r="I50" s="48"/>
      <c r="M50" t="s">
        <v>54</v>
      </c>
    </row>
    <row r="51" spans="1:17" x14ac:dyDescent="0.25">
      <c r="E51" s="2"/>
      <c r="G51" s="13"/>
      <c r="H51" s="41"/>
      <c r="I51" s="48"/>
      <c r="M51" t="s">
        <v>55</v>
      </c>
    </row>
    <row r="52" spans="1:17" x14ac:dyDescent="0.25">
      <c r="B52" t="s">
        <v>7</v>
      </c>
      <c r="E52" s="2">
        <f>SUM(E40:E45)</f>
        <v>34749000</v>
      </c>
      <c r="G52" s="13">
        <f>SUM(G40:G50)</f>
        <v>59737530</v>
      </c>
      <c r="H52" s="41"/>
      <c r="I52" s="48"/>
    </row>
    <row r="53" spans="1:17" x14ac:dyDescent="0.25">
      <c r="E53" s="2"/>
      <c r="G53" s="13"/>
      <c r="H53" s="41"/>
      <c r="I53" s="48"/>
      <c r="L53" s="10">
        <v>5</v>
      </c>
      <c r="M53" t="s">
        <v>31</v>
      </c>
      <c r="N53" s="2"/>
      <c r="O53" s="1"/>
      <c r="P53" s="1"/>
      <c r="Q53" s="1"/>
    </row>
    <row r="54" spans="1:17" x14ac:dyDescent="0.25">
      <c r="A54" s="15" t="s">
        <v>8</v>
      </c>
      <c r="B54" s="15"/>
      <c r="C54" s="15"/>
      <c r="D54" s="14"/>
      <c r="E54" s="13">
        <f>+E34-E52</f>
        <v>98637000</v>
      </c>
      <c r="F54" s="15"/>
      <c r="G54" s="13">
        <f>+G34-G52</f>
        <v>74781809</v>
      </c>
      <c r="H54" s="41"/>
      <c r="I54" s="48"/>
      <c r="L54" s="10"/>
      <c r="M54" t="s">
        <v>32</v>
      </c>
      <c r="N54" s="2"/>
      <c r="O54" s="1"/>
      <c r="P54" s="1"/>
      <c r="Q54" s="1"/>
    </row>
    <row r="55" spans="1:17" x14ac:dyDescent="0.25">
      <c r="L55" s="10"/>
      <c r="M55" t="s">
        <v>33</v>
      </c>
      <c r="N55" s="2"/>
      <c r="O55" s="1"/>
      <c r="P55" s="1"/>
      <c r="Q55" s="1"/>
    </row>
    <row r="56" spans="1:17" x14ac:dyDescent="0.25">
      <c r="L56" s="10"/>
      <c r="M56" t="s">
        <v>56</v>
      </c>
      <c r="N56" s="2"/>
      <c r="O56" s="1"/>
      <c r="P56" s="1"/>
      <c r="Q56" s="1"/>
    </row>
    <row r="57" spans="1:17" x14ac:dyDescent="0.25">
      <c r="A57" s="4" t="s">
        <v>17</v>
      </c>
      <c r="L57" s="10"/>
      <c r="M57" t="s">
        <v>96</v>
      </c>
      <c r="N57" s="2"/>
      <c r="O57" s="1"/>
      <c r="P57" s="1"/>
      <c r="Q57" s="1"/>
    </row>
    <row r="58" spans="1:17" x14ac:dyDescent="0.25">
      <c r="A58" t="s">
        <v>21</v>
      </c>
      <c r="B58" s="4" t="s">
        <v>63</v>
      </c>
    </row>
    <row r="59" spans="1:17" x14ac:dyDescent="0.25">
      <c r="B59" t="s">
        <v>85</v>
      </c>
      <c r="G59" s="1">
        <v>856291125</v>
      </c>
      <c r="H59" s="29"/>
      <c r="L59" s="10">
        <v>6</v>
      </c>
      <c r="M59" t="s">
        <v>78</v>
      </c>
      <c r="O59" s="2"/>
      <c r="P59" s="1"/>
    </row>
    <row r="60" spans="1:17" x14ac:dyDescent="0.25">
      <c r="B60" t="s">
        <v>38</v>
      </c>
      <c r="E60" s="41"/>
      <c r="G60" s="14">
        <f>+G59/12</f>
        <v>71357593.75</v>
      </c>
      <c r="H60" s="29"/>
      <c r="M60" t="s">
        <v>34</v>
      </c>
      <c r="O60" s="2"/>
      <c r="P60" s="1"/>
    </row>
    <row r="61" spans="1:17" x14ac:dyDescent="0.25">
      <c r="M61" t="s">
        <v>35</v>
      </c>
      <c r="O61" s="2"/>
      <c r="P61" s="1"/>
    </row>
    <row r="62" spans="1:17" x14ac:dyDescent="0.25">
      <c r="A62" t="s">
        <v>22</v>
      </c>
      <c r="B62" s="4" t="s">
        <v>75</v>
      </c>
      <c r="M62" s="4" t="s">
        <v>89</v>
      </c>
      <c r="P62" s="22" t="s">
        <v>46</v>
      </c>
    </row>
    <row r="63" spans="1:17" x14ac:dyDescent="0.25">
      <c r="A63" s="5"/>
      <c r="B63" t="s">
        <v>84</v>
      </c>
      <c r="G63" s="1">
        <v>45229379</v>
      </c>
      <c r="M63" t="s">
        <v>79</v>
      </c>
      <c r="P63" s="2">
        <v>811061746</v>
      </c>
    </row>
    <row r="64" spans="1:17" x14ac:dyDescent="0.25">
      <c r="B64" t="s">
        <v>81</v>
      </c>
      <c r="G64" s="1">
        <v>3243317</v>
      </c>
      <c r="M64" t="s">
        <v>80</v>
      </c>
      <c r="P64" s="3">
        <v>856291125</v>
      </c>
    </row>
    <row r="65" spans="2:19" x14ac:dyDescent="0.25">
      <c r="B65" t="s">
        <v>82</v>
      </c>
      <c r="G65" s="1">
        <v>62500</v>
      </c>
      <c r="M65" t="s">
        <v>18</v>
      </c>
      <c r="P65" s="3">
        <f>+P63+P64</f>
        <v>1667352871</v>
      </c>
    </row>
    <row r="66" spans="2:19" x14ac:dyDescent="0.25">
      <c r="B66" t="s">
        <v>76</v>
      </c>
      <c r="G66" s="1">
        <v>379044</v>
      </c>
      <c r="M66" t="s">
        <v>19</v>
      </c>
      <c r="P66" s="16">
        <f>+P65*0.01</f>
        <v>16673528.710000001</v>
      </c>
    </row>
    <row r="67" spans="2:19" x14ac:dyDescent="0.25">
      <c r="B67" t="s">
        <v>77</v>
      </c>
      <c r="G67" s="1">
        <v>86570</v>
      </c>
    </row>
    <row r="68" spans="2:19" x14ac:dyDescent="0.25">
      <c r="B68" t="s">
        <v>83</v>
      </c>
      <c r="G68" s="44">
        <v>2000000</v>
      </c>
      <c r="L68" s="10"/>
      <c r="M68" s="4"/>
    </row>
    <row r="69" spans="2:19" x14ac:dyDescent="0.25">
      <c r="B69" t="s">
        <v>18</v>
      </c>
      <c r="G69" s="1">
        <f>SUM(G63:G68)</f>
        <v>51000810</v>
      </c>
      <c r="P69" s="1"/>
    </row>
    <row r="70" spans="2:19" x14ac:dyDescent="0.25">
      <c r="P70" s="1"/>
    </row>
    <row r="74" spans="2:19" x14ac:dyDescent="0.25">
      <c r="K74" s="28"/>
      <c r="L74" s="28"/>
      <c r="M74" s="28"/>
      <c r="N74" s="28"/>
      <c r="O74" s="28"/>
      <c r="P74" s="30"/>
      <c r="Q74" s="28"/>
      <c r="R74" s="28"/>
      <c r="S74" s="28"/>
    </row>
    <row r="75" spans="2:19" x14ac:dyDescent="0.25">
      <c r="K75" s="28"/>
      <c r="L75" s="28"/>
      <c r="M75" s="28"/>
      <c r="N75" s="28"/>
      <c r="O75" s="28"/>
      <c r="P75" s="30"/>
      <c r="Q75" s="28"/>
      <c r="R75" s="28"/>
      <c r="S75" s="28"/>
    </row>
    <row r="76" spans="2:19" x14ac:dyDescent="0.25">
      <c r="K76" s="28"/>
      <c r="L76" s="28"/>
      <c r="M76" s="28"/>
      <c r="N76" s="28"/>
      <c r="O76" s="28"/>
      <c r="P76" s="30"/>
      <c r="Q76" s="28"/>
      <c r="R76" s="28"/>
      <c r="S76" s="28"/>
    </row>
    <row r="77" spans="2:19" x14ac:dyDescent="0.25">
      <c r="K77" s="28"/>
      <c r="L77" s="28"/>
      <c r="M77" s="28"/>
      <c r="N77" s="28"/>
      <c r="O77" s="28"/>
      <c r="P77" s="28"/>
      <c r="Q77" s="28"/>
      <c r="R77" s="28"/>
      <c r="S77" s="28"/>
    </row>
    <row r="78" spans="2:19" x14ac:dyDescent="0.25">
      <c r="K78" s="28"/>
      <c r="L78" s="28"/>
      <c r="M78" s="28"/>
      <c r="N78" s="28"/>
      <c r="O78" s="28"/>
      <c r="P78" s="28"/>
      <c r="Q78" s="28"/>
      <c r="R78" s="28"/>
      <c r="S78" s="28"/>
    </row>
    <row r="79" spans="2:19" x14ac:dyDescent="0.25">
      <c r="K79" s="28"/>
      <c r="L79" s="28"/>
      <c r="M79" s="28"/>
      <c r="N79" s="28"/>
      <c r="O79" s="28"/>
      <c r="P79" s="28"/>
      <c r="Q79" s="28"/>
      <c r="R79" s="28"/>
      <c r="S79" s="28"/>
    </row>
    <row r="80" spans="2:19" x14ac:dyDescent="0.25">
      <c r="K80" s="28"/>
      <c r="L80" s="28"/>
      <c r="M80" s="28"/>
      <c r="N80" s="28"/>
      <c r="O80" s="28"/>
      <c r="P80" s="28"/>
      <c r="Q80" s="28"/>
      <c r="R80" s="28"/>
      <c r="S80" s="28"/>
    </row>
    <row r="81" spans="11:19" x14ac:dyDescent="0.25">
      <c r="K81" s="28"/>
      <c r="L81" s="28"/>
      <c r="M81" s="28"/>
      <c r="N81" s="28"/>
      <c r="O81" s="28"/>
      <c r="P81" s="28"/>
      <c r="Q81" s="28"/>
      <c r="R81" s="28"/>
      <c r="S81" s="28"/>
    </row>
    <row r="82" spans="11:19" x14ac:dyDescent="0.25">
      <c r="K82" s="28"/>
      <c r="L82" s="28"/>
      <c r="M82" s="28"/>
      <c r="N82" s="28"/>
      <c r="O82" s="28"/>
      <c r="P82" s="28"/>
      <c r="Q82" s="28"/>
      <c r="R82" s="28"/>
      <c r="S82" s="28"/>
    </row>
    <row r="83" spans="11:19" x14ac:dyDescent="0.25">
      <c r="K83" s="28"/>
      <c r="L83" s="28"/>
      <c r="M83" s="28"/>
      <c r="N83" s="28"/>
      <c r="O83" s="28"/>
      <c r="P83" s="28"/>
      <c r="Q83" s="28"/>
      <c r="R83" s="28"/>
      <c r="S83" s="28"/>
    </row>
    <row r="84" spans="11:19" x14ac:dyDescent="0.25">
      <c r="K84" s="28"/>
      <c r="L84" s="28"/>
      <c r="M84" s="28"/>
      <c r="N84" s="28"/>
      <c r="O84" s="28"/>
      <c r="P84" s="28"/>
      <c r="Q84" s="28"/>
      <c r="R84" s="28"/>
      <c r="S84" s="28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</sheetData>
  <printOptions horizontalCentered="1"/>
  <pageMargins left="0.2" right="0.2" top="0.25" bottom="0.25" header="0.3" footer="0.3"/>
  <pageSetup paperSize="3" scale="74" orientation="landscape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Cobb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Johnson</dc:creator>
  <cp:lastModifiedBy>Brad Johnson</cp:lastModifiedBy>
  <cp:lastPrinted>2013-10-08T15:27:36Z</cp:lastPrinted>
  <dcterms:created xsi:type="dcterms:W3CDTF">2012-10-16T21:54:09Z</dcterms:created>
  <dcterms:modified xsi:type="dcterms:W3CDTF">2013-10-10T21:39:01Z</dcterms:modified>
</cp:coreProperties>
</file>